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easurer Stuff\Accounts Payable\"/>
    </mc:Choice>
  </mc:AlternateContent>
  <bookViews>
    <workbookView xWindow="11430" yWindow="0" windowWidth="11715" windowHeight="12330"/>
  </bookViews>
  <sheets>
    <sheet name="Sheet1" sheetId="1" r:id="rId1"/>
  </sheets>
  <definedNames>
    <definedName name="_xlnm.Print_Titles" localSheetId="0">Sheet1!$A:$T,Sheet1!$1:$1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34" i="1"/>
  <c r="K37" i="1"/>
  <c r="B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" i="1"/>
  <c r="C89" i="1"/>
  <c r="D89" i="1"/>
  <c r="E89" i="1"/>
  <c r="F89" i="1"/>
  <c r="H89" i="1"/>
  <c r="I89" i="1"/>
  <c r="J89" i="1"/>
  <c r="M89" i="1"/>
  <c r="N89" i="1"/>
  <c r="O89" i="1"/>
  <c r="P89" i="1"/>
  <c r="Q89" i="1"/>
  <c r="R89" i="1"/>
  <c r="S89" i="1"/>
  <c r="T89" i="1"/>
  <c r="B89" i="1"/>
  <c r="C90" i="1"/>
  <c r="D90" i="1"/>
  <c r="E90" i="1"/>
  <c r="H90" i="1"/>
  <c r="I90" i="1"/>
  <c r="J90" i="1"/>
  <c r="M90" i="1"/>
  <c r="N90" i="1"/>
  <c r="O90" i="1"/>
  <c r="P90" i="1"/>
  <c r="Q90" i="1"/>
  <c r="R90" i="1"/>
  <c r="S90" i="1"/>
  <c r="T90" i="1"/>
  <c r="C86" i="1"/>
  <c r="D86" i="1"/>
  <c r="E86" i="1"/>
  <c r="F86" i="1"/>
  <c r="G86" i="1"/>
  <c r="G89" i="1" s="1"/>
  <c r="G90" i="1" s="1"/>
  <c r="H86" i="1"/>
  <c r="I86" i="1"/>
  <c r="J86" i="1"/>
  <c r="K86" i="1"/>
  <c r="K89" i="1" s="1"/>
  <c r="K90" i="1" s="1"/>
  <c r="L86" i="1"/>
  <c r="L89" i="1" s="1"/>
  <c r="M86" i="1"/>
  <c r="N86" i="1"/>
  <c r="O86" i="1"/>
  <c r="P86" i="1"/>
  <c r="Q86" i="1"/>
  <c r="R86" i="1"/>
  <c r="S86" i="1"/>
  <c r="T86" i="1"/>
  <c r="B86" i="1"/>
  <c r="C29" i="1"/>
  <c r="D29" i="1"/>
  <c r="E29" i="1"/>
  <c r="F29" i="1"/>
  <c r="G29" i="1"/>
  <c r="H29" i="1"/>
  <c r="I29" i="1"/>
  <c r="J29" i="1"/>
  <c r="K29" i="1"/>
  <c r="M29" i="1"/>
  <c r="N29" i="1"/>
  <c r="O29" i="1"/>
  <c r="P29" i="1"/>
  <c r="Q29" i="1"/>
  <c r="R29" i="1"/>
  <c r="S29" i="1"/>
  <c r="T29" i="1"/>
  <c r="B29" i="1"/>
  <c r="R88" i="1"/>
  <c r="Q88" i="1"/>
  <c r="P88" i="1"/>
  <c r="M88" i="1"/>
  <c r="L88" i="1"/>
  <c r="C32" i="1"/>
  <c r="D32" i="1"/>
  <c r="E32" i="1"/>
  <c r="F32" i="1"/>
  <c r="F90" i="1" s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B32" i="1"/>
  <c r="B90" i="1" s="1"/>
  <c r="L90" i="1" l="1"/>
  <c r="T88" i="1"/>
</calcChain>
</file>

<file path=xl/sharedStrings.xml><?xml version="1.0" encoding="utf-8"?>
<sst xmlns="http://schemas.openxmlformats.org/spreadsheetml/2006/main" count="110" uniqueCount="110">
  <si>
    <t>Income</t>
  </si>
  <si>
    <t>4030 Sales Taxes</t>
  </si>
  <si>
    <t>4035 City Sales Tax</t>
  </si>
  <si>
    <t>4036 County Sales Tax</t>
  </si>
  <si>
    <t>4037 County Compensating Use Tax</t>
  </si>
  <si>
    <t>4038 City Compensating Use Tax</t>
  </si>
  <si>
    <t>4111 Building Permits</t>
  </si>
  <si>
    <t>4120 Pet License Tags</t>
  </si>
  <si>
    <t>4183 Registration Late Fee</t>
  </si>
  <si>
    <t>4300 Interest Income</t>
  </si>
  <si>
    <t>4430 Special Highway Gas Tax</t>
  </si>
  <si>
    <t>4431 Franchise Fees</t>
  </si>
  <si>
    <t>4500 Gas Surcharge</t>
  </si>
  <si>
    <t>4500 Water Protection Fee</t>
  </si>
  <si>
    <t>4510 Gas Surcharge Interest</t>
  </si>
  <si>
    <t>4515 Service</t>
  </si>
  <si>
    <t>4530 Penalties/Late Charges</t>
  </si>
  <si>
    <t>4535 Gas Surcharge Penalty</t>
  </si>
  <si>
    <t>4540 Reconnect Fees</t>
  </si>
  <si>
    <t>4551 Deposit</t>
  </si>
  <si>
    <t>4551 Gas Security Deposits Received</t>
  </si>
  <si>
    <t>4551 Water Security Deposit Received</t>
  </si>
  <si>
    <t>4553 Rental Fees</t>
  </si>
  <si>
    <t>4555 LIEAP Assistance</t>
  </si>
  <si>
    <t>4560 Gas Surcharge Sales Tax</t>
  </si>
  <si>
    <t>4745 Sale of Materials</t>
  </si>
  <si>
    <t>4830 Operating Transfers In</t>
  </si>
  <si>
    <t>Total for Income</t>
  </si>
  <si>
    <t>Gross Profit</t>
  </si>
  <si>
    <t>Expenses</t>
  </si>
  <si>
    <t>6010 Salary</t>
  </si>
  <si>
    <t>6011 Reg Hours</t>
  </si>
  <si>
    <t>6013 Reg Hrs Assistant</t>
  </si>
  <si>
    <t>6015 Educ Hrs</t>
  </si>
  <si>
    <t>6019 OT Hrs</t>
  </si>
  <si>
    <t>6020 Sampling Wages</t>
  </si>
  <si>
    <t>6035 City Sales Tax</t>
  </si>
  <si>
    <t>6036 County Sales Tax</t>
  </si>
  <si>
    <t>6039 State Sales Tax</t>
  </si>
  <si>
    <t>6110 Federal Withholding Tax</t>
  </si>
  <si>
    <t>6111 KS Withholding Tax</t>
  </si>
  <si>
    <t>6112 KPERS Employee Withholding</t>
  </si>
  <si>
    <t>6113 KPERS Employer Share</t>
  </si>
  <si>
    <t>6114 KPERS Life Insurance</t>
  </si>
  <si>
    <t>6117 MC Employee Withholding</t>
  </si>
  <si>
    <t>6117 SS Employee Withholding</t>
  </si>
  <si>
    <t>6118 MC Employer Share</t>
  </si>
  <si>
    <t>6118 SS Employer Share</t>
  </si>
  <si>
    <t>6150 KPERS OGLI Employee Premium</t>
  </si>
  <si>
    <t>6151 Employee Health Insurance Premium</t>
  </si>
  <si>
    <t>6170 KS Unemployment Tax</t>
  </si>
  <si>
    <t>6210 Dues &amp; Subscriptions</t>
  </si>
  <si>
    <t>6240 Mileage</t>
  </si>
  <si>
    <t>6330 Equipment Maintenance</t>
  </si>
  <si>
    <t>6330 Vehicle Maintenance</t>
  </si>
  <si>
    <t>6331 Fuel &amp; Oil</t>
  </si>
  <si>
    <t>6371 Electricity</t>
  </si>
  <si>
    <t>6372 City - Utilities</t>
  </si>
  <si>
    <t>6373 Website Services</t>
  </si>
  <si>
    <t>6379 Computers &amp; Software</t>
  </si>
  <si>
    <t>6404 Laboratory Sampling &amp; Testing</t>
  </si>
  <si>
    <t>6407 Maintenance</t>
  </si>
  <si>
    <t>6408 Auto Insurance</t>
  </si>
  <si>
    <t>6408 Cyber Insurance</t>
  </si>
  <si>
    <t>6408 General Liability Insurance</t>
  </si>
  <si>
    <t>6408 Inland Marine Insurance</t>
  </si>
  <si>
    <t>6408 Linebacker Insurance</t>
  </si>
  <si>
    <t>6408 Property Insurance</t>
  </si>
  <si>
    <t>6408 Workers' Comp Insurance</t>
  </si>
  <si>
    <t>6409 Trash Service</t>
  </si>
  <si>
    <t>6414 Publication Fees</t>
  </si>
  <si>
    <t>6415 Gas Wholesale Contract</t>
  </si>
  <si>
    <t>6419 Telephone/Internet</t>
  </si>
  <si>
    <t>6430 KS Water Protection Fee</t>
  </si>
  <si>
    <t>6435 Clean Drinking Water Fee</t>
  </si>
  <si>
    <t>6445 Wholesale Water Contract</t>
  </si>
  <si>
    <t>6499 Contractor Fees</t>
  </si>
  <si>
    <t>6507 Materials &amp; Supplies</t>
  </si>
  <si>
    <t>6508 Postage</t>
  </si>
  <si>
    <t>6520 Deposit Refund</t>
  </si>
  <si>
    <t>6565 Locate Fees</t>
  </si>
  <si>
    <t>6910 Operating Transfers Out</t>
  </si>
  <si>
    <t>Total for Expenses</t>
  </si>
  <si>
    <t>Net Operating Income</t>
  </si>
  <si>
    <t>Other Income</t>
  </si>
  <si>
    <t>4434 Dividends/Capital Credit</t>
  </si>
  <si>
    <t>Net Income</t>
  </si>
  <si>
    <t>Distribution account</t>
  </si>
  <si>
    <t>100 General Operating</t>
  </si>
  <si>
    <t>150 Capital Outlay</t>
  </si>
  <si>
    <t>200 Comm Center</t>
  </si>
  <si>
    <t>210 Animal Control</t>
  </si>
  <si>
    <t>240 Codes Enforcement</t>
  </si>
  <si>
    <t>260 Parks &amp; Rec</t>
  </si>
  <si>
    <t>270 Street Lighting &amp; Traffic Signa</t>
  </si>
  <si>
    <t>500 Governing Body</t>
  </si>
  <si>
    <t>520 Administrative</t>
  </si>
  <si>
    <t>699 General Operating</t>
  </si>
  <si>
    <t>Total for 001 General Fund</t>
  </si>
  <si>
    <t>110 Special Highway</t>
  </si>
  <si>
    <t>120 G. O. Water Bond and Interest</t>
  </si>
  <si>
    <t>130 KDHE Sewer Revolving Loan</t>
  </si>
  <si>
    <t>300 Gas Fund</t>
  </si>
  <si>
    <t>310 Water Fund</t>
  </si>
  <si>
    <t>320 Sewer Fund</t>
  </si>
  <si>
    <t>330 Security/Meter Deposit</t>
  </si>
  <si>
    <t>Total</t>
  </si>
  <si>
    <t>Cash Basis Thursday, May 08, 2025 10:07 PM GMTZ</t>
  </si>
  <si>
    <t>Total Payroll Liabilities</t>
  </si>
  <si>
    <t xml:space="preserve">     Payroll Liabilties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</si>
</sst>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5" fillId="0" borderId="1" xfId="2" applyFont="1" applyAlignment="1">
      <alignment horizontal="center" wrapText="1"/>
    </xf>
    <xf numFmtId="44" fontId="5" fillId="0" borderId="1" xfId="1" applyFont="1" applyBorder="1" applyAlignment="1">
      <alignment horizontal="center" wrapText="1"/>
    </xf>
    <xf numFmtId="44" fontId="3" fillId="0" borderId="0" xfId="1" applyFont="1" applyAlignment="1">
      <alignment wrapText="1"/>
    </xf>
    <xf numFmtId="44" fontId="0" fillId="0" borderId="0" xfId="1" applyFont="1" applyAlignment="1">
      <alignment wrapText="1"/>
    </xf>
    <xf numFmtId="44" fontId="4" fillId="0" borderId="2" xfId="1" applyFont="1" applyBorder="1" applyAlignment="1">
      <alignment wrapText="1"/>
    </xf>
    <xf numFmtId="0" fontId="6" fillId="0" borderId="0" xfId="0" applyFont="1" applyAlignment="1">
      <alignment wrapText="1"/>
    </xf>
    <xf numFmtId="44" fontId="6" fillId="0" borderId="0" xfId="1" applyFont="1" applyAlignment="1">
      <alignment wrapText="1"/>
    </xf>
    <xf numFmtId="0" fontId="6" fillId="0" borderId="0" xfId="0" applyFont="1"/>
    <xf numFmtId="44" fontId="3" fillId="0" borderId="0" xfId="1" applyFont="1" applyAlignment="1"/>
    <xf numFmtId="44" fontId="4" fillId="0" borderId="2" xfId="1" applyFont="1" applyBorder="1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5">
    <cellStyle name="Currency" xfId="1" builtinId="4"/>
    <cellStyle name="GroupedCellStyle" xfId="3"/>
    <cellStyle name="HeaderCellStyle" xfId="2"/>
    <cellStyle name="Normal" xfId="0" builtinId="0"/>
    <cellStyle name="TotalCellStyl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topLeftCell="L67" zoomScaleNormal="100" workbookViewId="0">
      <selection activeCell="O82" sqref="O82"/>
    </sheetView>
  </sheetViews>
  <sheetFormatPr defaultColWidth="11.25" defaultRowHeight="15.75" outlineLevelRow="1" x14ac:dyDescent="0.25"/>
  <cols>
    <col min="1" max="1" width="28.75" style="1" customWidth="1"/>
    <col min="2" max="20" width="8.875" style="8" customWidth="1"/>
  </cols>
  <sheetData>
    <row r="1" spans="1:20" ht="48.75" x14ac:dyDescent="0.25">
      <c r="A1" s="5" t="s">
        <v>87</v>
      </c>
      <c r="B1" s="6" t="s">
        <v>88</v>
      </c>
      <c r="C1" s="6" t="s">
        <v>89</v>
      </c>
      <c r="D1" s="6" t="s">
        <v>90</v>
      </c>
      <c r="E1" s="6" t="s">
        <v>91</v>
      </c>
      <c r="F1" s="6" t="s">
        <v>92</v>
      </c>
      <c r="G1" s="6" t="s">
        <v>93</v>
      </c>
      <c r="H1" s="6" t="s">
        <v>94</v>
      </c>
      <c r="I1" s="6" t="s">
        <v>95</v>
      </c>
      <c r="J1" s="6" t="s">
        <v>96</v>
      </c>
      <c r="K1" s="6" t="s">
        <v>97</v>
      </c>
      <c r="L1" s="6" t="s">
        <v>98</v>
      </c>
      <c r="M1" s="6" t="s">
        <v>99</v>
      </c>
      <c r="N1" s="6" t="s">
        <v>100</v>
      </c>
      <c r="O1" s="6" t="s">
        <v>101</v>
      </c>
      <c r="P1" s="6" t="s">
        <v>102</v>
      </c>
      <c r="Q1" s="6" t="s">
        <v>103</v>
      </c>
      <c r="R1" s="6" t="s">
        <v>104</v>
      </c>
      <c r="S1" s="6" t="s">
        <v>105</v>
      </c>
      <c r="T1" s="6" t="s">
        <v>106</v>
      </c>
    </row>
    <row r="2" spans="1:20" x14ac:dyDescent="0.25">
      <c r="A2" s="2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outlineLevel="1" x14ac:dyDescent="0.25">
      <c r="A3" s="3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>
        <f>SUM(B3:K3)</f>
        <v>0</v>
      </c>
      <c r="M3" s="7"/>
      <c r="N3" s="7"/>
      <c r="O3" s="7"/>
      <c r="P3" s="7">
        <v>217.67</v>
      </c>
      <c r="Q3" s="7">
        <v>44.24</v>
      </c>
      <c r="R3" s="7"/>
      <c r="S3" s="7"/>
      <c r="T3" s="7">
        <v>261.90999999999997</v>
      </c>
    </row>
    <row r="4" spans="1:20" outlineLevel="1" x14ac:dyDescent="0.25">
      <c r="A4" s="3" t="s">
        <v>2</v>
      </c>
      <c r="B4" s="7">
        <v>1039.74</v>
      </c>
      <c r="C4" s="7"/>
      <c r="D4" s="7"/>
      <c r="E4" s="7"/>
      <c r="F4" s="7"/>
      <c r="G4" s="7"/>
      <c r="H4" s="7"/>
      <c r="I4" s="7"/>
      <c r="J4" s="7"/>
      <c r="K4" s="7"/>
      <c r="L4" s="7">
        <f t="shared" ref="L4:L28" si="0">SUM(B4:K4)</f>
        <v>1039.74</v>
      </c>
      <c r="M4" s="7"/>
      <c r="N4" s="7"/>
      <c r="O4" s="7"/>
      <c r="P4" s="7"/>
      <c r="Q4" s="7"/>
      <c r="R4" s="7"/>
      <c r="S4" s="7"/>
      <c r="T4" s="7">
        <v>1039.74</v>
      </c>
    </row>
    <row r="5" spans="1:20" outlineLevel="1" x14ac:dyDescent="0.25">
      <c r="A5" s="3" t="s">
        <v>3</v>
      </c>
      <c r="B5" s="7">
        <v>2210.9299999999998</v>
      </c>
      <c r="C5" s="7"/>
      <c r="D5" s="7"/>
      <c r="E5" s="7"/>
      <c r="F5" s="7"/>
      <c r="G5" s="7"/>
      <c r="H5" s="7"/>
      <c r="I5" s="7"/>
      <c r="J5" s="7"/>
      <c r="K5" s="7"/>
      <c r="L5" s="7">
        <f t="shared" si="0"/>
        <v>2210.9299999999998</v>
      </c>
      <c r="M5" s="7"/>
      <c r="N5" s="7"/>
      <c r="O5" s="7"/>
      <c r="P5" s="7"/>
      <c r="Q5" s="7"/>
      <c r="R5" s="7"/>
      <c r="S5" s="7"/>
      <c r="T5" s="7">
        <v>2210.9299999999998</v>
      </c>
    </row>
    <row r="6" spans="1:20" outlineLevel="1" x14ac:dyDescent="0.25">
      <c r="A6" s="3" t="s">
        <v>4</v>
      </c>
      <c r="B6" s="7">
        <v>554.47</v>
      </c>
      <c r="C6" s="7"/>
      <c r="D6" s="7"/>
      <c r="E6" s="7"/>
      <c r="F6" s="7"/>
      <c r="G6" s="7"/>
      <c r="H6" s="7"/>
      <c r="I6" s="7"/>
      <c r="J6" s="7"/>
      <c r="K6" s="7"/>
      <c r="L6" s="7">
        <f t="shared" si="0"/>
        <v>554.47</v>
      </c>
      <c r="M6" s="7"/>
      <c r="N6" s="7"/>
      <c r="O6" s="7"/>
      <c r="P6" s="7"/>
      <c r="Q6" s="7"/>
      <c r="R6" s="7"/>
      <c r="S6" s="7"/>
      <c r="T6" s="7">
        <v>554.47</v>
      </c>
    </row>
    <row r="7" spans="1:20" outlineLevel="1" x14ac:dyDescent="0.25">
      <c r="A7" s="3" t="s">
        <v>5</v>
      </c>
      <c r="B7" s="7">
        <v>1020.82</v>
      </c>
      <c r="C7" s="7"/>
      <c r="D7" s="7"/>
      <c r="E7" s="7"/>
      <c r="F7" s="7"/>
      <c r="G7" s="7"/>
      <c r="H7" s="7"/>
      <c r="I7" s="7"/>
      <c r="J7" s="7"/>
      <c r="K7" s="7"/>
      <c r="L7" s="7">
        <f t="shared" si="0"/>
        <v>1020.82</v>
      </c>
      <c r="M7" s="7"/>
      <c r="N7" s="7"/>
      <c r="O7" s="7"/>
      <c r="P7" s="7"/>
      <c r="Q7" s="7"/>
      <c r="R7" s="7"/>
      <c r="S7" s="7"/>
      <c r="T7" s="7">
        <v>1020.82</v>
      </c>
    </row>
    <row r="8" spans="1:20" outlineLevel="1" x14ac:dyDescent="0.25">
      <c r="A8" s="3" t="s">
        <v>6</v>
      </c>
      <c r="B8" s="7">
        <f>5</f>
        <v>5</v>
      </c>
      <c r="C8" s="7"/>
      <c r="D8" s="7"/>
      <c r="E8" s="7"/>
      <c r="F8" s="7"/>
      <c r="G8" s="7"/>
      <c r="H8" s="7"/>
      <c r="I8" s="7"/>
      <c r="J8" s="7"/>
      <c r="K8" s="7"/>
      <c r="L8" s="7">
        <f t="shared" si="0"/>
        <v>5</v>
      </c>
      <c r="M8" s="7"/>
      <c r="N8" s="7"/>
      <c r="O8" s="7"/>
      <c r="P8" s="7"/>
      <c r="Q8" s="7"/>
      <c r="R8" s="7"/>
      <c r="S8" s="7"/>
      <c r="T8" s="7">
        <v>5</v>
      </c>
    </row>
    <row r="9" spans="1:20" outlineLevel="1" x14ac:dyDescent="0.25">
      <c r="A9" s="3" t="s">
        <v>7</v>
      </c>
      <c r="B9" s="7"/>
      <c r="C9" s="7"/>
      <c r="D9" s="7"/>
      <c r="E9" s="7">
        <v>124</v>
      </c>
      <c r="F9" s="7"/>
      <c r="G9" s="7"/>
      <c r="H9" s="7"/>
      <c r="I9" s="7"/>
      <c r="J9" s="7"/>
      <c r="K9" s="7"/>
      <c r="L9" s="7">
        <f t="shared" si="0"/>
        <v>124</v>
      </c>
      <c r="M9" s="7"/>
      <c r="N9" s="7"/>
      <c r="O9" s="7"/>
      <c r="P9" s="7"/>
      <c r="Q9" s="7"/>
      <c r="R9" s="7"/>
      <c r="S9" s="7"/>
      <c r="T9" s="7">
        <v>124</v>
      </c>
    </row>
    <row r="10" spans="1:20" outlineLevel="1" x14ac:dyDescent="0.25">
      <c r="A10" s="3" t="s">
        <v>8</v>
      </c>
      <c r="B10" s="7"/>
      <c r="C10" s="7"/>
      <c r="D10" s="7"/>
      <c r="E10" s="7">
        <v>51</v>
      </c>
      <c r="F10" s="7"/>
      <c r="G10" s="7"/>
      <c r="H10" s="7"/>
      <c r="I10" s="7"/>
      <c r="J10" s="7"/>
      <c r="K10" s="7"/>
      <c r="L10" s="7">
        <f t="shared" si="0"/>
        <v>51</v>
      </c>
      <c r="M10" s="7"/>
      <c r="N10" s="7"/>
      <c r="O10" s="7"/>
      <c r="P10" s="7"/>
      <c r="Q10" s="7"/>
      <c r="R10" s="7"/>
      <c r="S10" s="7"/>
      <c r="T10" s="7">
        <v>51</v>
      </c>
    </row>
    <row r="11" spans="1:20" outlineLevel="1" x14ac:dyDescent="0.25">
      <c r="A11" s="3" t="s">
        <v>9</v>
      </c>
      <c r="B11" s="7">
        <v>64.45</v>
      </c>
      <c r="C11" s="7"/>
      <c r="D11" s="7"/>
      <c r="E11" s="7"/>
      <c r="F11" s="7"/>
      <c r="G11" s="7"/>
      <c r="H11" s="7"/>
      <c r="I11" s="7"/>
      <c r="J11" s="7"/>
      <c r="K11" s="7"/>
      <c r="L11" s="7">
        <f t="shared" si="0"/>
        <v>64.45</v>
      </c>
      <c r="M11" s="7"/>
      <c r="N11" s="7"/>
      <c r="O11" s="7"/>
      <c r="P11" s="7"/>
      <c r="Q11" s="7"/>
      <c r="R11" s="7"/>
      <c r="S11" s="7"/>
      <c r="T11" s="7">
        <v>64.45</v>
      </c>
    </row>
    <row r="12" spans="1:20" outlineLevel="1" x14ac:dyDescent="0.25">
      <c r="A12" s="3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>
        <f t="shared" si="0"/>
        <v>0</v>
      </c>
      <c r="M12" s="7">
        <v>1832.84</v>
      </c>
      <c r="N12" s="7"/>
      <c r="O12" s="7"/>
      <c r="P12" s="7"/>
      <c r="Q12" s="7"/>
      <c r="R12" s="7"/>
      <c r="S12" s="7"/>
      <c r="T12" s="7">
        <v>1832.84</v>
      </c>
    </row>
    <row r="13" spans="1:20" outlineLevel="1" x14ac:dyDescent="0.25">
      <c r="A13" s="3" t="s">
        <v>11</v>
      </c>
      <c r="B13" s="7">
        <v>568.64</v>
      </c>
      <c r="C13" s="7"/>
      <c r="D13" s="7"/>
      <c r="E13" s="7"/>
      <c r="F13" s="7"/>
      <c r="G13" s="7"/>
      <c r="H13" s="7"/>
      <c r="I13" s="7"/>
      <c r="J13" s="7"/>
      <c r="K13" s="7"/>
      <c r="L13" s="7">
        <f t="shared" si="0"/>
        <v>568.64</v>
      </c>
      <c r="M13" s="7"/>
      <c r="N13" s="7"/>
      <c r="O13" s="7"/>
      <c r="P13" s="7"/>
      <c r="Q13" s="7"/>
      <c r="R13" s="7"/>
      <c r="S13" s="7"/>
      <c r="T13" s="7">
        <v>568.64</v>
      </c>
    </row>
    <row r="14" spans="1:20" outlineLevel="1" x14ac:dyDescent="0.25">
      <c r="A14" s="3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>
        <f t="shared" si="0"/>
        <v>0</v>
      </c>
      <c r="M14" s="7"/>
      <c r="N14" s="7"/>
      <c r="O14" s="7"/>
      <c r="P14" s="7">
        <v>408.06</v>
      </c>
      <c r="Q14" s="7"/>
      <c r="R14" s="7"/>
      <c r="S14" s="7"/>
      <c r="T14" s="7">
        <v>408.06</v>
      </c>
    </row>
    <row r="15" spans="1:20" outlineLevel="1" x14ac:dyDescent="0.25">
      <c r="A15" s="3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>
        <f t="shared" si="0"/>
        <v>0</v>
      </c>
      <c r="M15" s="7"/>
      <c r="N15" s="7"/>
      <c r="O15" s="7"/>
      <c r="P15" s="7"/>
      <c r="Q15" s="7">
        <v>10.41</v>
      </c>
      <c r="R15" s="7"/>
      <c r="S15" s="7"/>
      <c r="T15" s="7">
        <v>10.41</v>
      </c>
    </row>
    <row r="16" spans="1:20" outlineLevel="1" x14ac:dyDescent="0.25">
      <c r="A16" s="3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>
        <f t="shared" si="0"/>
        <v>0</v>
      </c>
      <c r="M16" s="7"/>
      <c r="N16" s="7"/>
      <c r="O16" s="7"/>
      <c r="P16" s="7">
        <v>11.03</v>
      </c>
      <c r="Q16" s="7"/>
      <c r="R16" s="7"/>
      <c r="S16" s="7"/>
      <c r="T16" s="7">
        <v>11.03</v>
      </c>
    </row>
    <row r="17" spans="1:20" outlineLevel="1" x14ac:dyDescent="0.25">
      <c r="A17" s="3" t="s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>
        <f t="shared" si="0"/>
        <v>0</v>
      </c>
      <c r="M17" s="7"/>
      <c r="N17" s="7"/>
      <c r="O17" s="7"/>
      <c r="P17" s="7">
        <v>7194.52</v>
      </c>
      <c r="Q17" s="7">
        <v>6207.97</v>
      </c>
      <c r="R17" s="7">
        <v>2440.3000000000002</v>
      </c>
      <c r="S17" s="7"/>
      <c r="T17" s="7">
        <v>15842.79</v>
      </c>
    </row>
    <row r="18" spans="1:20" outlineLevel="1" x14ac:dyDescent="0.25">
      <c r="A18" s="3" t="s">
        <v>16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f t="shared" si="0"/>
        <v>0</v>
      </c>
      <c r="M18" s="7"/>
      <c r="N18" s="7"/>
      <c r="O18" s="7"/>
      <c r="P18" s="7">
        <v>156.75</v>
      </c>
      <c r="Q18" s="7">
        <v>154.69999999999999</v>
      </c>
      <c r="R18" s="7">
        <v>32.14</v>
      </c>
      <c r="S18" s="7"/>
      <c r="T18" s="7">
        <v>343.59</v>
      </c>
    </row>
    <row r="19" spans="1:20" outlineLevel="1" x14ac:dyDescent="0.25">
      <c r="A19" s="3" t="s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>
        <f t="shared" si="0"/>
        <v>0</v>
      </c>
      <c r="M19" s="7"/>
      <c r="N19" s="7"/>
      <c r="O19" s="7"/>
      <c r="P19" s="7">
        <v>12.27</v>
      </c>
      <c r="Q19" s="7"/>
      <c r="R19" s="7"/>
      <c r="S19" s="7"/>
      <c r="T19" s="7">
        <v>12.27</v>
      </c>
    </row>
    <row r="20" spans="1:20" outlineLevel="1" x14ac:dyDescent="0.25">
      <c r="A20" s="3" t="s">
        <v>18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>
        <f t="shared" si="0"/>
        <v>0</v>
      </c>
      <c r="M20" s="7"/>
      <c r="N20" s="7"/>
      <c r="O20" s="7"/>
      <c r="P20" s="7">
        <v>25</v>
      </c>
      <c r="Q20" s="7">
        <v>10</v>
      </c>
      <c r="R20" s="7"/>
      <c r="S20" s="7"/>
      <c r="T20" s="7">
        <v>35</v>
      </c>
    </row>
    <row r="21" spans="1:20" outlineLevel="1" x14ac:dyDescent="0.25">
      <c r="A21" s="3" t="s">
        <v>19</v>
      </c>
      <c r="B21" s="7"/>
      <c r="C21" s="7"/>
      <c r="D21" s="7">
        <v>120</v>
      </c>
      <c r="E21" s="7"/>
      <c r="F21" s="7"/>
      <c r="G21" s="7"/>
      <c r="H21" s="7"/>
      <c r="I21" s="7"/>
      <c r="J21" s="7"/>
      <c r="K21" s="7"/>
      <c r="L21" s="7">
        <f t="shared" si="0"/>
        <v>120</v>
      </c>
      <c r="M21" s="7"/>
      <c r="N21" s="7"/>
      <c r="O21" s="7"/>
      <c r="P21" s="7"/>
      <c r="Q21" s="7"/>
      <c r="R21" s="7"/>
      <c r="S21" s="7"/>
      <c r="T21" s="7">
        <v>120</v>
      </c>
    </row>
    <row r="22" spans="1:20" outlineLevel="1" x14ac:dyDescent="0.25">
      <c r="A22" s="3" t="s">
        <v>20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f t="shared" si="0"/>
        <v>0</v>
      </c>
      <c r="M22" s="7"/>
      <c r="N22" s="7"/>
      <c r="O22" s="7"/>
      <c r="P22" s="7"/>
      <c r="Q22" s="7"/>
      <c r="R22" s="7"/>
      <c r="S22" s="7">
        <v>200</v>
      </c>
      <c r="T22" s="7">
        <v>200</v>
      </c>
    </row>
    <row r="23" spans="1:20" outlineLevel="1" x14ac:dyDescent="0.25">
      <c r="A23" s="3" t="s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f t="shared" si="0"/>
        <v>0</v>
      </c>
      <c r="M23" s="7"/>
      <c r="N23" s="7"/>
      <c r="O23" s="7"/>
      <c r="P23" s="7"/>
      <c r="Q23" s="7"/>
      <c r="R23" s="7"/>
      <c r="S23" s="7">
        <v>100</v>
      </c>
      <c r="T23" s="7">
        <v>100</v>
      </c>
    </row>
    <row r="24" spans="1:20" outlineLevel="1" x14ac:dyDescent="0.25">
      <c r="A24" s="3" t="s">
        <v>22</v>
      </c>
      <c r="B24" s="7"/>
      <c r="C24" s="7"/>
      <c r="D24" s="7">
        <v>120</v>
      </c>
      <c r="E24" s="7"/>
      <c r="F24" s="7"/>
      <c r="G24" s="7"/>
      <c r="H24" s="7"/>
      <c r="I24" s="7"/>
      <c r="J24" s="7"/>
      <c r="K24" s="7"/>
      <c r="L24" s="7">
        <f t="shared" si="0"/>
        <v>120</v>
      </c>
      <c r="M24" s="7"/>
      <c r="N24" s="7"/>
      <c r="O24" s="7"/>
      <c r="P24" s="7"/>
      <c r="Q24" s="7"/>
      <c r="R24" s="7"/>
      <c r="S24" s="7"/>
      <c r="T24" s="7">
        <v>120</v>
      </c>
    </row>
    <row r="25" spans="1:20" outlineLevel="1" x14ac:dyDescent="0.25">
      <c r="A25" s="3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>
        <f t="shared" si="0"/>
        <v>0</v>
      </c>
      <c r="M25" s="7"/>
      <c r="N25" s="7"/>
      <c r="O25" s="7"/>
      <c r="P25" s="7">
        <v>511</v>
      </c>
      <c r="Q25" s="7"/>
      <c r="R25" s="7"/>
      <c r="S25" s="7"/>
      <c r="T25" s="7">
        <v>511</v>
      </c>
    </row>
    <row r="26" spans="1:20" outlineLevel="1" x14ac:dyDescent="0.25">
      <c r="A26" s="3" t="s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>
        <f t="shared" si="0"/>
        <v>0</v>
      </c>
      <c r="M26" s="7"/>
      <c r="N26" s="7"/>
      <c r="O26" s="7"/>
      <c r="P26" s="7">
        <v>16.23</v>
      </c>
      <c r="Q26" s="7"/>
      <c r="R26" s="7"/>
      <c r="S26" s="7"/>
      <c r="T26" s="7">
        <v>16.23</v>
      </c>
    </row>
    <row r="27" spans="1:20" outlineLevel="1" x14ac:dyDescent="0.25">
      <c r="A27" s="3" t="s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>
        <f t="shared" si="0"/>
        <v>0</v>
      </c>
      <c r="M27" s="7">
        <v>65.489999999999995</v>
      </c>
      <c r="N27" s="7"/>
      <c r="O27" s="7"/>
      <c r="P27" s="7"/>
      <c r="Q27" s="7"/>
      <c r="R27" s="7"/>
      <c r="S27" s="7"/>
      <c r="T27" s="7">
        <v>65.489999999999995</v>
      </c>
    </row>
    <row r="28" spans="1:20" outlineLevel="1" x14ac:dyDescent="0.25">
      <c r="A28" s="3" t="s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>
        <f t="shared" si="0"/>
        <v>0</v>
      </c>
      <c r="M28" s="7"/>
      <c r="N28" s="7">
        <v>1622</v>
      </c>
      <c r="O28" s="7">
        <v>1402</v>
      </c>
      <c r="P28" s="7"/>
      <c r="Q28" s="7"/>
      <c r="R28" s="7"/>
      <c r="S28" s="7"/>
      <c r="T28" s="7">
        <v>3024</v>
      </c>
    </row>
    <row r="29" spans="1:20" x14ac:dyDescent="0.25">
      <c r="A29" s="4" t="s">
        <v>27</v>
      </c>
      <c r="B29" s="9">
        <f>SUM(B3:B28)</f>
        <v>5464.05</v>
      </c>
      <c r="C29" s="9">
        <f t="shared" ref="C29:T29" si="1">SUM(C3:C28)</f>
        <v>0</v>
      </c>
      <c r="D29" s="9">
        <f t="shared" si="1"/>
        <v>240</v>
      </c>
      <c r="E29" s="9">
        <f t="shared" si="1"/>
        <v>175</v>
      </c>
      <c r="F29" s="9">
        <f t="shared" si="1"/>
        <v>0</v>
      </c>
      <c r="G29" s="9">
        <f t="shared" si="1"/>
        <v>0</v>
      </c>
      <c r="H29" s="9">
        <f t="shared" si="1"/>
        <v>0</v>
      </c>
      <c r="I29" s="9">
        <f t="shared" si="1"/>
        <v>0</v>
      </c>
      <c r="J29" s="9">
        <f t="shared" si="1"/>
        <v>0</v>
      </c>
      <c r="K29" s="9">
        <f t="shared" si="1"/>
        <v>0</v>
      </c>
      <c r="L29" s="9">
        <f t="shared" si="1"/>
        <v>5879.05</v>
      </c>
      <c r="M29" s="9">
        <f t="shared" si="1"/>
        <v>1898.33</v>
      </c>
      <c r="N29" s="9">
        <f t="shared" si="1"/>
        <v>1622</v>
      </c>
      <c r="O29" s="9">
        <f t="shared" si="1"/>
        <v>1402</v>
      </c>
      <c r="P29" s="9">
        <f t="shared" si="1"/>
        <v>8552.5300000000007</v>
      </c>
      <c r="Q29" s="9">
        <f t="shared" si="1"/>
        <v>6427.32</v>
      </c>
      <c r="R29" s="9">
        <f t="shared" si="1"/>
        <v>2472.44</v>
      </c>
      <c r="S29" s="9">
        <f t="shared" si="1"/>
        <v>300</v>
      </c>
      <c r="T29" s="9">
        <f t="shared" si="1"/>
        <v>28553.670000000002</v>
      </c>
    </row>
    <row r="30" spans="1:20" x14ac:dyDescent="0.25">
      <c r="A30" s="2" t="s">
        <v>84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20" x14ac:dyDescent="0.25">
      <c r="A31" s="3" t="s">
        <v>85</v>
      </c>
      <c r="B31" s="7">
        <v>1693.79</v>
      </c>
      <c r="C31" s="7"/>
      <c r="D31" s="7"/>
      <c r="E31" s="7"/>
      <c r="F31" s="7"/>
      <c r="G31" s="7"/>
      <c r="H31" s="7"/>
      <c r="I31" s="7"/>
      <c r="J31" s="7"/>
      <c r="K31" s="7"/>
      <c r="L31" s="7">
        <v>1693.79</v>
      </c>
      <c r="M31" s="7"/>
      <c r="N31" s="7"/>
      <c r="O31" s="7"/>
      <c r="P31" s="7"/>
      <c r="Q31" s="7"/>
      <c r="R31" s="7"/>
      <c r="S31" s="7"/>
      <c r="T31" s="7">
        <v>1693.79</v>
      </c>
    </row>
    <row r="32" spans="1:20" x14ac:dyDescent="0.25">
      <c r="A32" s="4" t="s">
        <v>28</v>
      </c>
      <c r="B32" s="9">
        <f>B29+B31</f>
        <v>7157.84</v>
      </c>
      <c r="C32" s="9">
        <f t="shared" ref="C32:T32" si="2">C29+C31</f>
        <v>0</v>
      </c>
      <c r="D32" s="9">
        <f t="shared" si="2"/>
        <v>240</v>
      </c>
      <c r="E32" s="9">
        <f t="shared" si="2"/>
        <v>175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7572.84</v>
      </c>
      <c r="M32" s="9">
        <f t="shared" si="2"/>
        <v>1898.33</v>
      </c>
      <c r="N32" s="9">
        <f t="shared" si="2"/>
        <v>1622</v>
      </c>
      <c r="O32" s="9">
        <f t="shared" si="2"/>
        <v>1402</v>
      </c>
      <c r="P32" s="9">
        <f t="shared" si="2"/>
        <v>8552.5300000000007</v>
      </c>
      <c r="Q32" s="9">
        <f t="shared" si="2"/>
        <v>6427.32</v>
      </c>
      <c r="R32" s="9">
        <f t="shared" si="2"/>
        <v>2472.44</v>
      </c>
      <c r="S32" s="9">
        <f t="shared" si="2"/>
        <v>300</v>
      </c>
      <c r="T32" s="9">
        <f t="shared" si="2"/>
        <v>30247.460000000003</v>
      </c>
    </row>
    <row r="33" spans="1:20" x14ac:dyDescent="0.25">
      <c r="A33" s="2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20" outlineLevel="1" x14ac:dyDescent="0.25">
      <c r="A34" s="3" t="s">
        <v>30</v>
      </c>
      <c r="B34" s="7"/>
      <c r="C34" s="7"/>
      <c r="D34" s="7"/>
      <c r="E34" s="7"/>
      <c r="F34" s="7">
        <v>225</v>
      </c>
      <c r="G34" s="7"/>
      <c r="H34" s="7"/>
      <c r="I34" s="7">
        <v>230</v>
      </c>
      <c r="J34" s="7">
        <v>200</v>
      </c>
      <c r="K34" s="7"/>
      <c r="L34" s="7">
        <f>SUM(B34:K34)</f>
        <v>655</v>
      </c>
      <c r="M34" s="7"/>
      <c r="N34" s="7"/>
      <c r="O34" s="7"/>
      <c r="P34" s="7"/>
      <c r="Q34" s="7"/>
      <c r="R34" s="7"/>
      <c r="S34" s="7"/>
      <c r="T34" s="7">
        <v>655</v>
      </c>
    </row>
    <row r="35" spans="1:20" outlineLevel="1" x14ac:dyDescent="0.25">
      <c r="A35" s="3" t="s">
        <v>31</v>
      </c>
      <c r="B35" s="7"/>
      <c r="C35" s="7"/>
      <c r="D35" s="7">
        <v>174</v>
      </c>
      <c r="E35" s="7">
        <v>240</v>
      </c>
      <c r="F35" s="7"/>
      <c r="G35" s="7"/>
      <c r="H35" s="7"/>
      <c r="I35" s="7"/>
      <c r="J35" s="7">
        <v>2717</v>
      </c>
      <c r="K35" s="7"/>
      <c r="L35" s="7">
        <f t="shared" ref="L35:L85" si="3">SUM(B35:K35)</f>
        <v>3131</v>
      </c>
      <c r="M35" s="7">
        <v>386.29</v>
      </c>
      <c r="N35" s="7"/>
      <c r="O35" s="7"/>
      <c r="P35" s="7">
        <v>1390.65</v>
      </c>
      <c r="Q35" s="7">
        <v>927.1</v>
      </c>
      <c r="R35" s="7">
        <v>386.29</v>
      </c>
      <c r="S35" s="7"/>
      <c r="T35" s="7">
        <v>6221.33</v>
      </c>
    </row>
    <row r="36" spans="1:20" outlineLevel="1" x14ac:dyDescent="0.25">
      <c r="A36" s="3" t="s">
        <v>32</v>
      </c>
      <c r="B36" s="7"/>
      <c r="C36" s="7"/>
      <c r="D36" s="7"/>
      <c r="E36" s="7"/>
      <c r="F36" s="7"/>
      <c r="G36" s="7"/>
      <c r="H36" s="7"/>
      <c r="I36" s="7"/>
      <c r="J36" s="7">
        <v>1148.72</v>
      </c>
      <c r="K36" s="7"/>
      <c r="L36" s="7">
        <f t="shared" si="3"/>
        <v>1148.72</v>
      </c>
      <c r="M36" s="7"/>
      <c r="N36" s="7"/>
      <c r="O36" s="7"/>
      <c r="P36" s="7"/>
      <c r="Q36" s="7"/>
      <c r="R36" s="7"/>
      <c r="S36" s="7"/>
      <c r="T36" s="7">
        <v>1148.72</v>
      </c>
    </row>
    <row r="37" spans="1:20" outlineLevel="1" x14ac:dyDescent="0.25">
      <c r="A37" s="3" t="s">
        <v>33</v>
      </c>
      <c r="B37" s="7"/>
      <c r="C37" s="7"/>
      <c r="D37" s="7"/>
      <c r="E37" s="7"/>
      <c r="F37" s="7"/>
      <c r="G37" s="7"/>
      <c r="H37" s="7"/>
      <c r="I37" s="7"/>
      <c r="J37" s="7">
        <v>456</v>
      </c>
      <c r="K37" s="7">
        <f>194.67</f>
        <v>194.67</v>
      </c>
      <c r="L37" s="7">
        <f t="shared" si="3"/>
        <v>650.66999999999996</v>
      </c>
      <c r="M37" s="7"/>
      <c r="N37" s="7"/>
      <c r="O37" s="7"/>
      <c r="P37" s="7"/>
      <c r="Q37" s="7">
        <v>292</v>
      </c>
      <c r="R37" s="7">
        <v>292</v>
      </c>
      <c r="S37" s="7"/>
      <c r="T37" s="7">
        <v>1234.67</v>
      </c>
    </row>
    <row r="38" spans="1:20" outlineLevel="1" x14ac:dyDescent="0.25">
      <c r="A38" s="3" t="s">
        <v>34</v>
      </c>
      <c r="B38" s="7"/>
      <c r="C38" s="7"/>
      <c r="D38" s="7"/>
      <c r="E38" s="7"/>
      <c r="F38" s="7"/>
      <c r="G38" s="7"/>
      <c r="H38" s="7"/>
      <c r="I38" s="7"/>
      <c r="J38" s="7">
        <v>1752.75</v>
      </c>
      <c r="K38" s="7"/>
      <c r="L38" s="7">
        <f t="shared" si="3"/>
        <v>1752.75</v>
      </c>
      <c r="M38" s="7">
        <v>60.45</v>
      </c>
      <c r="N38" s="7"/>
      <c r="O38" s="7"/>
      <c r="P38" s="7">
        <v>217.63</v>
      </c>
      <c r="Q38" s="7">
        <v>145.09</v>
      </c>
      <c r="R38" s="7">
        <v>60.45</v>
      </c>
      <c r="S38" s="7"/>
      <c r="T38" s="7">
        <v>2236.37</v>
      </c>
    </row>
    <row r="39" spans="1:20" outlineLevel="1" x14ac:dyDescent="0.25">
      <c r="A39" s="3" t="s">
        <v>35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>
        <f t="shared" si="3"/>
        <v>0</v>
      </c>
      <c r="M39" s="7"/>
      <c r="N39" s="7"/>
      <c r="O39" s="7"/>
      <c r="P39" s="7"/>
      <c r="Q39" s="7">
        <v>30</v>
      </c>
      <c r="R39" s="7"/>
      <c r="S39" s="7"/>
      <c r="T39" s="7">
        <v>30</v>
      </c>
    </row>
    <row r="40" spans="1:20" outlineLevel="1" x14ac:dyDescent="0.25">
      <c r="A40" s="3" t="s">
        <v>36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>
        <f t="shared" si="3"/>
        <v>0</v>
      </c>
      <c r="M40" s="7"/>
      <c r="N40" s="7"/>
      <c r="O40" s="7"/>
      <c r="P40" s="7">
        <v>54.39</v>
      </c>
      <c r="Q40" s="7">
        <v>3.72</v>
      </c>
      <c r="R40" s="7"/>
      <c r="S40" s="7"/>
      <c r="T40" s="7">
        <v>58.11</v>
      </c>
    </row>
    <row r="41" spans="1:20" outlineLevel="1" x14ac:dyDescent="0.25">
      <c r="A41" s="3" t="s">
        <v>37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>
        <f t="shared" si="3"/>
        <v>0</v>
      </c>
      <c r="M41" s="7"/>
      <c r="N41" s="7"/>
      <c r="O41" s="7"/>
      <c r="P41" s="7">
        <v>124.67</v>
      </c>
      <c r="Q41" s="7">
        <v>8.6999999999999993</v>
      </c>
      <c r="R41" s="7"/>
      <c r="S41" s="7"/>
      <c r="T41" s="7">
        <v>133.37</v>
      </c>
    </row>
    <row r="42" spans="1:20" outlineLevel="1" x14ac:dyDescent="0.25">
      <c r="A42" s="3" t="s">
        <v>38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>
        <f t="shared" si="3"/>
        <v>0</v>
      </c>
      <c r="M42" s="7"/>
      <c r="N42" s="7"/>
      <c r="O42" s="7"/>
      <c r="P42" s="7">
        <v>65.290000000000006</v>
      </c>
      <c r="Q42" s="7">
        <v>34.25</v>
      </c>
      <c r="R42" s="7"/>
      <c r="S42" s="7"/>
      <c r="T42" s="7">
        <v>99.54</v>
      </c>
    </row>
    <row r="43" spans="1:20" outlineLevel="1" x14ac:dyDescent="0.25">
      <c r="A43" s="3" t="s">
        <v>39</v>
      </c>
      <c r="B43" s="7"/>
      <c r="C43" s="7"/>
      <c r="D43" s="7"/>
      <c r="E43" s="7"/>
      <c r="F43" s="7"/>
      <c r="G43" s="7"/>
      <c r="H43" s="7"/>
      <c r="I43" s="7"/>
      <c r="J43" s="7"/>
      <c r="K43" s="7">
        <v>623</v>
      </c>
      <c r="L43" s="7">
        <f t="shared" si="3"/>
        <v>623</v>
      </c>
      <c r="M43" s="7"/>
      <c r="N43" s="7"/>
      <c r="O43" s="7"/>
      <c r="P43" s="7">
        <v>445</v>
      </c>
      <c r="Q43" s="7"/>
      <c r="R43" s="7">
        <v>416</v>
      </c>
      <c r="S43" s="7"/>
      <c r="T43" s="7">
        <v>1484</v>
      </c>
    </row>
    <row r="44" spans="1:20" outlineLevel="1" x14ac:dyDescent="0.25">
      <c r="A44" s="3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>
        <v>323</v>
      </c>
      <c r="L44" s="7">
        <f t="shared" si="3"/>
        <v>323</v>
      </c>
      <c r="M44" s="7"/>
      <c r="N44" s="7"/>
      <c r="O44" s="7"/>
      <c r="P44" s="7">
        <v>115</v>
      </c>
      <c r="Q44" s="7">
        <v>2</v>
      </c>
      <c r="R44" s="7">
        <v>102</v>
      </c>
      <c r="S44" s="7"/>
      <c r="T44" s="7">
        <v>542</v>
      </c>
    </row>
    <row r="45" spans="1:20" outlineLevel="1" x14ac:dyDescent="0.25">
      <c r="A45" s="3" t="s">
        <v>41</v>
      </c>
      <c r="B45" s="7"/>
      <c r="C45" s="7"/>
      <c r="D45" s="7"/>
      <c r="E45" s="7"/>
      <c r="F45" s="7"/>
      <c r="G45" s="7"/>
      <c r="H45" s="7"/>
      <c r="I45" s="7"/>
      <c r="J45" s="7">
        <v>444.29</v>
      </c>
      <c r="K45" s="7"/>
      <c r="L45" s="7">
        <f t="shared" si="3"/>
        <v>444.29</v>
      </c>
      <c r="M45" s="7"/>
      <c r="N45" s="7"/>
      <c r="O45" s="7"/>
      <c r="P45" s="7"/>
      <c r="Q45" s="7">
        <v>95</v>
      </c>
      <c r="R45" s="7">
        <v>17.420000000000002</v>
      </c>
      <c r="S45" s="7"/>
      <c r="T45" s="7">
        <v>556.71</v>
      </c>
    </row>
    <row r="46" spans="1:20" outlineLevel="1" x14ac:dyDescent="0.25">
      <c r="A46" s="3" t="s">
        <v>42</v>
      </c>
      <c r="B46" s="7"/>
      <c r="C46" s="7"/>
      <c r="D46" s="7"/>
      <c r="E46" s="7"/>
      <c r="F46" s="7"/>
      <c r="G46" s="7"/>
      <c r="H46" s="7"/>
      <c r="I46" s="7"/>
      <c r="J46" s="7">
        <v>719</v>
      </c>
      <c r="K46" s="7"/>
      <c r="L46" s="7">
        <f t="shared" si="3"/>
        <v>719</v>
      </c>
      <c r="M46" s="7"/>
      <c r="N46" s="7"/>
      <c r="O46" s="7"/>
      <c r="P46" s="7"/>
      <c r="Q46" s="7">
        <v>153.58000000000001</v>
      </c>
      <c r="R46" s="7">
        <v>28.35</v>
      </c>
      <c r="S46" s="7"/>
      <c r="T46" s="7">
        <v>900.93000000000006</v>
      </c>
    </row>
    <row r="47" spans="1:20" outlineLevel="1" x14ac:dyDescent="0.25">
      <c r="A47" s="3" t="s">
        <v>43</v>
      </c>
      <c r="B47" s="7"/>
      <c r="C47" s="7"/>
      <c r="D47" s="7"/>
      <c r="E47" s="7"/>
      <c r="F47" s="7"/>
      <c r="G47" s="7"/>
      <c r="H47" s="7"/>
      <c r="I47" s="7"/>
      <c r="J47" s="7">
        <v>74.05</v>
      </c>
      <c r="K47" s="7"/>
      <c r="L47" s="7">
        <f t="shared" si="3"/>
        <v>74.05</v>
      </c>
      <c r="M47" s="7"/>
      <c r="N47" s="7"/>
      <c r="O47" s="7"/>
      <c r="P47" s="7"/>
      <c r="Q47" s="7">
        <v>15.82</v>
      </c>
      <c r="R47" s="7">
        <v>2.92</v>
      </c>
      <c r="S47" s="7"/>
      <c r="T47" s="7">
        <v>92.789999999999992</v>
      </c>
    </row>
    <row r="48" spans="1:20" outlineLevel="1" x14ac:dyDescent="0.25">
      <c r="A48" s="3" t="s">
        <v>44</v>
      </c>
      <c r="B48" s="7"/>
      <c r="C48" s="7"/>
      <c r="D48" s="7"/>
      <c r="E48" s="7"/>
      <c r="F48" s="7"/>
      <c r="G48" s="7"/>
      <c r="H48" s="7"/>
      <c r="I48" s="7"/>
      <c r="J48" s="7"/>
      <c r="K48" s="7">
        <v>106.56</v>
      </c>
      <c r="L48" s="7">
        <f t="shared" si="3"/>
        <v>106.56</v>
      </c>
      <c r="M48" s="7"/>
      <c r="N48" s="7"/>
      <c r="O48" s="7"/>
      <c r="P48" s="7">
        <v>32.86</v>
      </c>
      <c r="Q48" s="7">
        <v>0.39</v>
      </c>
      <c r="R48" s="7">
        <v>29.64</v>
      </c>
      <c r="S48" s="7"/>
      <c r="T48" s="7">
        <v>169.45</v>
      </c>
    </row>
    <row r="49" spans="1:20" outlineLevel="1" x14ac:dyDescent="0.25">
      <c r="A49" s="3" t="s">
        <v>45</v>
      </c>
      <c r="B49" s="7"/>
      <c r="C49" s="7"/>
      <c r="D49" s="7"/>
      <c r="E49" s="7"/>
      <c r="F49" s="7"/>
      <c r="G49" s="7"/>
      <c r="H49" s="7"/>
      <c r="I49" s="7"/>
      <c r="J49" s="7"/>
      <c r="K49" s="7">
        <v>455.69</v>
      </c>
      <c r="L49" s="7">
        <f t="shared" si="3"/>
        <v>455.69</v>
      </c>
      <c r="M49" s="7"/>
      <c r="N49" s="7"/>
      <c r="O49" s="7"/>
      <c r="P49" s="7">
        <v>140.49</v>
      </c>
      <c r="Q49" s="7">
        <v>1.67</v>
      </c>
      <c r="R49" s="7">
        <v>126.73</v>
      </c>
      <c r="S49" s="7"/>
      <c r="T49" s="7">
        <v>724.57999999999993</v>
      </c>
    </row>
    <row r="50" spans="1:20" outlineLevel="1" x14ac:dyDescent="0.25">
      <c r="A50" s="3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>
        <v>106.56</v>
      </c>
      <c r="L50" s="7">
        <f t="shared" si="3"/>
        <v>106.56</v>
      </c>
      <c r="M50" s="7"/>
      <c r="N50" s="7"/>
      <c r="O50" s="7"/>
      <c r="P50" s="7">
        <v>32.86</v>
      </c>
      <c r="Q50" s="7">
        <v>0.39</v>
      </c>
      <c r="R50" s="7">
        <v>29.64</v>
      </c>
      <c r="S50" s="7"/>
      <c r="T50" s="7">
        <v>169.45</v>
      </c>
    </row>
    <row r="51" spans="1:20" outlineLevel="1" x14ac:dyDescent="0.25">
      <c r="A51" s="3" t="s">
        <v>47</v>
      </c>
      <c r="B51" s="7"/>
      <c r="C51" s="7"/>
      <c r="D51" s="7"/>
      <c r="E51" s="7"/>
      <c r="F51" s="7"/>
      <c r="G51" s="7"/>
      <c r="H51" s="7"/>
      <c r="I51" s="7"/>
      <c r="J51" s="7"/>
      <c r="K51" s="7">
        <v>455.69</v>
      </c>
      <c r="L51" s="7">
        <f t="shared" si="3"/>
        <v>455.69</v>
      </c>
      <c r="M51" s="7"/>
      <c r="N51" s="7"/>
      <c r="O51" s="7"/>
      <c r="P51" s="7">
        <v>140.49</v>
      </c>
      <c r="Q51" s="7">
        <v>1.67</v>
      </c>
      <c r="R51" s="7">
        <v>126.73</v>
      </c>
      <c r="S51" s="7"/>
      <c r="T51" s="7">
        <v>724.57999999999993</v>
      </c>
    </row>
    <row r="52" spans="1:20" outlineLevel="1" x14ac:dyDescent="0.25">
      <c r="A52" s="3" t="s">
        <v>48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>
        <f t="shared" si="3"/>
        <v>0</v>
      </c>
      <c r="M52" s="7"/>
      <c r="N52" s="7"/>
      <c r="O52" s="7"/>
      <c r="P52" s="7"/>
      <c r="Q52" s="7">
        <v>163.65</v>
      </c>
      <c r="R52" s="7"/>
      <c r="S52" s="7"/>
      <c r="T52" s="7">
        <v>163.65</v>
      </c>
    </row>
    <row r="53" spans="1:20" outlineLevel="1" x14ac:dyDescent="0.25">
      <c r="A53" s="3" t="s">
        <v>49</v>
      </c>
      <c r="B53" s="7"/>
      <c r="C53" s="7"/>
      <c r="D53" s="7"/>
      <c r="E53" s="7"/>
      <c r="F53" s="7"/>
      <c r="G53" s="7"/>
      <c r="H53" s="7"/>
      <c r="I53" s="7"/>
      <c r="J53" s="7">
        <v>519.97</v>
      </c>
      <c r="K53" s="7"/>
      <c r="L53" s="7">
        <f t="shared" si="3"/>
        <v>519.97</v>
      </c>
      <c r="M53" s="7"/>
      <c r="N53" s="7"/>
      <c r="O53" s="7"/>
      <c r="P53" s="7"/>
      <c r="Q53" s="7"/>
      <c r="R53" s="7"/>
      <c r="S53" s="7"/>
      <c r="T53" s="7">
        <v>519.97</v>
      </c>
    </row>
    <row r="54" spans="1:20" outlineLevel="1" x14ac:dyDescent="0.25">
      <c r="A54" s="3" t="s">
        <v>50</v>
      </c>
      <c r="B54" s="7"/>
      <c r="C54" s="7"/>
      <c r="D54" s="7"/>
      <c r="E54" s="7"/>
      <c r="F54" s="7"/>
      <c r="G54" s="7"/>
      <c r="H54" s="7"/>
      <c r="I54" s="7"/>
      <c r="J54" s="7"/>
      <c r="K54" s="7">
        <v>31.99</v>
      </c>
      <c r="L54" s="7">
        <f t="shared" si="3"/>
        <v>31.99</v>
      </c>
      <c r="M54" s="7"/>
      <c r="N54" s="7"/>
      <c r="O54" s="7"/>
      <c r="P54" s="7"/>
      <c r="Q54" s="7"/>
      <c r="R54" s="7"/>
      <c r="S54" s="7"/>
      <c r="T54" s="7">
        <v>31.99</v>
      </c>
    </row>
    <row r="55" spans="1:20" outlineLevel="1" x14ac:dyDescent="0.25">
      <c r="A55" s="3" t="s">
        <v>51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>
        <f t="shared" si="3"/>
        <v>0</v>
      </c>
      <c r="M55" s="7"/>
      <c r="N55" s="7"/>
      <c r="O55" s="7"/>
      <c r="P55" s="7">
        <v>75</v>
      </c>
      <c r="Q55" s="7"/>
      <c r="R55" s="7"/>
      <c r="S55" s="7"/>
      <c r="T55" s="7">
        <v>75</v>
      </c>
    </row>
    <row r="56" spans="1:20" outlineLevel="1" x14ac:dyDescent="0.25">
      <c r="A56" s="3" t="s">
        <v>52</v>
      </c>
      <c r="B56" s="7"/>
      <c r="C56" s="7"/>
      <c r="D56" s="7"/>
      <c r="E56" s="7">
        <v>61.6</v>
      </c>
      <c r="F56" s="7"/>
      <c r="G56" s="7"/>
      <c r="H56" s="7"/>
      <c r="I56" s="7"/>
      <c r="J56" s="7"/>
      <c r="K56" s="7">
        <v>243.6</v>
      </c>
      <c r="L56" s="7">
        <f t="shared" si="3"/>
        <v>305.2</v>
      </c>
      <c r="M56" s="7"/>
      <c r="N56" s="7"/>
      <c r="O56" s="7"/>
      <c r="P56" s="7"/>
      <c r="Q56" s="7">
        <v>113.05</v>
      </c>
      <c r="R56" s="7">
        <v>113.05</v>
      </c>
      <c r="S56" s="7"/>
      <c r="T56" s="7">
        <v>531.29999999999995</v>
      </c>
    </row>
    <row r="57" spans="1:20" outlineLevel="1" x14ac:dyDescent="0.25">
      <c r="A57" s="3" t="s">
        <v>53</v>
      </c>
      <c r="B57" s="7"/>
      <c r="C57" s="7"/>
      <c r="D57" s="7"/>
      <c r="E57" s="7"/>
      <c r="F57" s="7"/>
      <c r="G57" s="7">
        <v>49</v>
      </c>
      <c r="H57" s="7"/>
      <c r="I57" s="7"/>
      <c r="J57" s="7"/>
      <c r="K57" s="7"/>
      <c r="L57" s="7">
        <f t="shared" si="3"/>
        <v>49</v>
      </c>
      <c r="M57" s="7"/>
      <c r="N57" s="7"/>
      <c r="O57" s="7"/>
      <c r="P57" s="7"/>
      <c r="Q57" s="7"/>
      <c r="R57" s="7"/>
      <c r="S57" s="7"/>
      <c r="T57" s="7">
        <v>49</v>
      </c>
    </row>
    <row r="58" spans="1:20" outlineLevel="1" x14ac:dyDescent="0.25">
      <c r="A58" s="3" t="s">
        <v>54</v>
      </c>
      <c r="B58" s="7"/>
      <c r="C58" s="7"/>
      <c r="D58" s="7"/>
      <c r="E58" s="7"/>
      <c r="F58" s="7"/>
      <c r="G58" s="7"/>
      <c r="H58" s="7"/>
      <c r="I58" s="7"/>
      <c r="J58" s="7"/>
      <c r="K58" s="7">
        <v>219.95</v>
      </c>
      <c r="L58" s="7">
        <f t="shared" si="3"/>
        <v>219.95</v>
      </c>
      <c r="M58" s="7"/>
      <c r="N58" s="7"/>
      <c r="O58" s="7"/>
      <c r="P58" s="7"/>
      <c r="Q58" s="7"/>
      <c r="R58" s="7"/>
      <c r="S58" s="7"/>
      <c r="T58" s="7">
        <v>219.95</v>
      </c>
    </row>
    <row r="59" spans="1:20" outlineLevel="1" x14ac:dyDescent="0.25">
      <c r="A59" s="3" t="s">
        <v>55</v>
      </c>
      <c r="B59" s="7"/>
      <c r="C59" s="7"/>
      <c r="D59" s="7"/>
      <c r="E59" s="7"/>
      <c r="F59" s="7"/>
      <c r="G59" s="7"/>
      <c r="H59" s="7"/>
      <c r="I59" s="7"/>
      <c r="J59" s="7"/>
      <c r="K59" s="7">
        <v>79.510000000000005</v>
      </c>
      <c r="L59" s="7">
        <f t="shared" si="3"/>
        <v>79.510000000000005</v>
      </c>
      <c r="M59" s="7"/>
      <c r="N59" s="7"/>
      <c r="O59" s="7"/>
      <c r="P59" s="7">
        <v>54.5</v>
      </c>
      <c r="Q59" s="7">
        <v>54.5</v>
      </c>
      <c r="R59" s="7">
        <v>54.5</v>
      </c>
      <c r="S59" s="7"/>
      <c r="T59" s="7">
        <v>243.01</v>
      </c>
    </row>
    <row r="60" spans="1:20" outlineLevel="1" x14ac:dyDescent="0.25">
      <c r="A60" s="3" t="s">
        <v>56</v>
      </c>
      <c r="B60" s="7"/>
      <c r="C60" s="7"/>
      <c r="D60" s="7">
        <v>51.46</v>
      </c>
      <c r="E60" s="7"/>
      <c r="F60" s="7"/>
      <c r="G60" s="7">
        <v>461.84</v>
      </c>
      <c r="H60" s="7">
        <v>598.77</v>
      </c>
      <c r="I60" s="7"/>
      <c r="J60" s="7"/>
      <c r="K60" s="7">
        <v>105.48</v>
      </c>
      <c r="L60" s="7">
        <f t="shared" si="3"/>
        <v>1217.55</v>
      </c>
      <c r="M60" s="7"/>
      <c r="N60" s="7"/>
      <c r="O60" s="7"/>
      <c r="P60" s="7">
        <v>9.02</v>
      </c>
      <c r="Q60" s="7">
        <v>74.09</v>
      </c>
      <c r="R60" s="7">
        <v>9.02</v>
      </c>
      <c r="S60" s="7"/>
      <c r="T60" s="7">
        <v>1309.6799999999998</v>
      </c>
    </row>
    <row r="61" spans="1:20" outlineLevel="1" x14ac:dyDescent="0.25">
      <c r="A61" s="3" t="s">
        <v>57</v>
      </c>
      <c r="B61" s="7"/>
      <c r="C61" s="7"/>
      <c r="D61" s="7">
        <v>46.55</v>
      </c>
      <c r="E61" s="7"/>
      <c r="F61" s="7"/>
      <c r="G61" s="7"/>
      <c r="H61" s="7"/>
      <c r="I61" s="7"/>
      <c r="J61" s="7"/>
      <c r="K61" s="7">
        <v>116.72</v>
      </c>
      <c r="L61" s="7">
        <f t="shared" si="3"/>
        <v>163.26999999999998</v>
      </c>
      <c r="M61" s="7"/>
      <c r="N61" s="7"/>
      <c r="O61" s="7"/>
      <c r="P61" s="7">
        <v>46.55</v>
      </c>
      <c r="Q61" s="7"/>
      <c r="R61" s="7"/>
      <c r="S61" s="7"/>
      <c r="T61" s="7">
        <v>209.82</v>
      </c>
    </row>
    <row r="62" spans="1:20" outlineLevel="1" x14ac:dyDescent="0.25">
      <c r="A62" s="3" t="s">
        <v>58</v>
      </c>
      <c r="B62" s="7"/>
      <c r="C62" s="7"/>
      <c r="D62" s="7"/>
      <c r="E62" s="7"/>
      <c r="F62" s="7"/>
      <c r="G62" s="7"/>
      <c r="H62" s="7"/>
      <c r="I62" s="7"/>
      <c r="J62" s="7"/>
      <c r="K62" s="7">
        <v>21.74</v>
      </c>
      <c r="L62" s="7">
        <f t="shared" si="3"/>
        <v>21.74</v>
      </c>
      <c r="M62" s="7"/>
      <c r="N62" s="7"/>
      <c r="O62" s="7"/>
      <c r="P62" s="7"/>
      <c r="Q62" s="7"/>
      <c r="R62" s="7"/>
      <c r="S62" s="7"/>
      <c r="T62" s="7">
        <v>21.74</v>
      </c>
    </row>
    <row r="63" spans="1:20" outlineLevel="1" x14ac:dyDescent="0.25">
      <c r="A63" s="3" t="s">
        <v>59</v>
      </c>
      <c r="B63" s="7"/>
      <c r="C63" s="7"/>
      <c r="D63" s="7"/>
      <c r="E63" s="7"/>
      <c r="F63" s="7"/>
      <c r="G63" s="7"/>
      <c r="H63" s="7"/>
      <c r="I63" s="7"/>
      <c r="J63" s="7"/>
      <c r="K63" s="7">
        <v>74.5</v>
      </c>
      <c r="L63" s="7">
        <f t="shared" si="3"/>
        <v>74.5</v>
      </c>
      <c r="M63" s="7"/>
      <c r="N63" s="7"/>
      <c r="O63" s="7"/>
      <c r="P63" s="7"/>
      <c r="Q63" s="7"/>
      <c r="R63" s="7"/>
      <c r="S63" s="7"/>
      <c r="T63" s="7">
        <v>74.5</v>
      </c>
    </row>
    <row r="64" spans="1:20" outlineLevel="1" x14ac:dyDescent="0.25">
      <c r="A64" s="3" t="s">
        <v>60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>
        <f t="shared" si="3"/>
        <v>0</v>
      </c>
      <c r="M64" s="7"/>
      <c r="N64" s="7"/>
      <c r="O64" s="7"/>
      <c r="P64" s="7"/>
      <c r="Q64" s="7"/>
      <c r="R64" s="7">
        <v>604.5</v>
      </c>
      <c r="S64" s="7"/>
      <c r="T64" s="7">
        <v>604.5</v>
      </c>
    </row>
    <row r="65" spans="1:20" outlineLevel="1" x14ac:dyDescent="0.25">
      <c r="A65" s="3" t="s">
        <v>61</v>
      </c>
      <c r="B65" s="7"/>
      <c r="C65" s="7"/>
      <c r="D65" s="7"/>
      <c r="E65" s="7"/>
      <c r="F65" s="7"/>
      <c r="G65" s="7">
        <v>6266.21</v>
      </c>
      <c r="H65" s="7"/>
      <c r="I65" s="7"/>
      <c r="J65" s="7"/>
      <c r="K65" s="7">
        <v>605.95000000000005</v>
      </c>
      <c r="L65" s="7">
        <f t="shared" si="3"/>
        <v>6872.16</v>
      </c>
      <c r="M65" s="7"/>
      <c r="N65" s="7"/>
      <c r="O65" s="7"/>
      <c r="P65" s="7"/>
      <c r="Q65" s="7"/>
      <c r="R65" s="7"/>
      <c r="S65" s="7"/>
      <c r="T65" s="7">
        <v>605.95000000000005</v>
      </c>
    </row>
    <row r="66" spans="1:20" outlineLevel="1" x14ac:dyDescent="0.25">
      <c r="A66" s="3" t="s">
        <v>62</v>
      </c>
      <c r="B66" s="7"/>
      <c r="C66" s="7"/>
      <c r="D66" s="7"/>
      <c r="E66" s="7"/>
      <c r="F66" s="7"/>
      <c r="G66" s="7"/>
      <c r="H66" s="7"/>
      <c r="I66" s="7"/>
      <c r="J66" s="7"/>
      <c r="K66" s="7">
        <v>2911</v>
      </c>
      <c r="L66" s="7">
        <f t="shared" si="3"/>
        <v>2911</v>
      </c>
      <c r="M66" s="7"/>
      <c r="N66" s="7"/>
      <c r="O66" s="7"/>
      <c r="P66" s="7"/>
      <c r="Q66" s="7"/>
      <c r="R66" s="7"/>
      <c r="S66" s="7"/>
      <c r="T66" s="7">
        <v>2911</v>
      </c>
    </row>
    <row r="67" spans="1:20" outlineLevel="1" x14ac:dyDescent="0.25">
      <c r="A67" s="3" t="s">
        <v>63</v>
      </c>
      <c r="B67" s="7"/>
      <c r="C67" s="7"/>
      <c r="D67" s="7"/>
      <c r="E67" s="7"/>
      <c r="F67" s="7"/>
      <c r="G67" s="7"/>
      <c r="H67" s="7"/>
      <c r="I67" s="7"/>
      <c r="J67" s="7"/>
      <c r="K67" s="7">
        <v>571</v>
      </c>
      <c r="L67" s="7">
        <f t="shared" si="3"/>
        <v>571</v>
      </c>
      <c r="M67" s="7"/>
      <c r="N67" s="7"/>
      <c r="O67" s="7"/>
      <c r="P67" s="7"/>
      <c r="Q67" s="7"/>
      <c r="R67" s="7"/>
      <c r="S67" s="7"/>
      <c r="T67" s="7">
        <v>571</v>
      </c>
    </row>
    <row r="68" spans="1:20" outlineLevel="1" x14ac:dyDescent="0.25">
      <c r="A68" s="3" t="s">
        <v>64</v>
      </c>
      <c r="B68" s="7"/>
      <c r="C68" s="7"/>
      <c r="D68" s="7"/>
      <c r="E68" s="7"/>
      <c r="F68" s="7"/>
      <c r="G68" s="7"/>
      <c r="H68" s="7"/>
      <c r="I68" s="7"/>
      <c r="J68" s="7"/>
      <c r="K68" s="7">
        <v>2224</v>
      </c>
      <c r="L68" s="7">
        <f t="shared" si="3"/>
        <v>2224</v>
      </c>
      <c r="M68" s="7"/>
      <c r="N68" s="7"/>
      <c r="O68" s="7"/>
      <c r="P68" s="7"/>
      <c r="Q68" s="7"/>
      <c r="R68" s="7"/>
      <c r="S68" s="7"/>
      <c r="T68" s="7">
        <v>2224</v>
      </c>
    </row>
    <row r="69" spans="1:20" outlineLevel="1" x14ac:dyDescent="0.25">
      <c r="A69" s="3" t="s">
        <v>65</v>
      </c>
      <c r="B69" s="7"/>
      <c r="C69" s="7"/>
      <c r="D69" s="7"/>
      <c r="E69" s="7"/>
      <c r="F69" s="7"/>
      <c r="G69" s="7"/>
      <c r="H69" s="7"/>
      <c r="I69" s="7"/>
      <c r="J69" s="7"/>
      <c r="K69" s="7">
        <v>642</v>
      </c>
      <c r="L69" s="7">
        <f t="shared" si="3"/>
        <v>642</v>
      </c>
      <c r="M69" s="7"/>
      <c r="N69" s="7"/>
      <c r="O69" s="7"/>
      <c r="P69" s="7"/>
      <c r="Q69" s="7"/>
      <c r="R69" s="7"/>
      <c r="S69" s="7"/>
      <c r="T69" s="7">
        <v>642</v>
      </c>
    </row>
    <row r="70" spans="1:20" outlineLevel="1" x14ac:dyDescent="0.25">
      <c r="A70" s="3" t="s">
        <v>66</v>
      </c>
      <c r="B70" s="7"/>
      <c r="C70" s="7"/>
      <c r="D70" s="7"/>
      <c r="E70" s="7"/>
      <c r="F70" s="7"/>
      <c r="G70" s="7"/>
      <c r="H70" s="7"/>
      <c r="I70" s="7"/>
      <c r="J70" s="7"/>
      <c r="K70" s="7">
        <v>2625</v>
      </c>
      <c r="L70" s="7">
        <f t="shared" si="3"/>
        <v>2625</v>
      </c>
      <c r="M70" s="7"/>
      <c r="N70" s="7"/>
      <c r="O70" s="7"/>
      <c r="P70" s="7"/>
      <c r="Q70" s="7"/>
      <c r="R70" s="7"/>
      <c r="S70" s="7"/>
      <c r="T70" s="7">
        <v>2625</v>
      </c>
    </row>
    <row r="71" spans="1:20" outlineLevel="1" x14ac:dyDescent="0.25">
      <c r="A71" s="3" t="s">
        <v>67</v>
      </c>
      <c r="B71" s="7"/>
      <c r="C71" s="7"/>
      <c r="D71" s="7"/>
      <c r="E71" s="7"/>
      <c r="F71" s="7"/>
      <c r="G71" s="7"/>
      <c r="H71" s="7"/>
      <c r="I71" s="7"/>
      <c r="J71" s="7"/>
      <c r="K71" s="7">
        <v>9425</v>
      </c>
      <c r="L71" s="7">
        <f t="shared" si="3"/>
        <v>9425</v>
      </c>
      <c r="M71" s="7"/>
      <c r="N71" s="7"/>
      <c r="O71" s="7"/>
      <c r="P71" s="7"/>
      <c r="Q71" s="7"/>
      <c r="R71" s="7"/>
      <c r="S71" s="7"/>
      <c r="T71" s="7">
        <v>9425</v>
      </c>
    </row>
    <row r="72" spans="1:20" outlineLevel="1" x14ac:dyDescent="0.25">
      <c r="A72" s="3" t="s">
        <v>68</v>
      </c>
      <c r="B72" s="7"/>
      <c r="C72" s="7"/>
      <c r="D72" s="7"/>
      <c r="E72" s="7"/>
      <c r="F72" s="7"/>
      <c r="G72" s="7"/>
      <c r="H72" s="7"/>
      <c r="I72" s="7"/>
      <c r="J72" s="7"/>
      <c r="K72" s="7">
        <v>2253</v>
      </c>
      <c r="L72" s="7">
        <f t="shared" si="3"/>
        <v>2253</v>
      </c>
      <c r="M72" s="7"/>
      <c r="N72" s="7"/>
      <c r="O72" s="7"/>
      <c r="P72" s="7"/>
      <c r="Q72" s="7"/>
      <c r="R72" s="7"/>
      <c r="S72" s="7"/>
      <c r="T72" s="7">
        <v>2253</v>
      </c>
    </row>
    <row r="73" spans="1:20" outlineLevel="1" x14ac:dyDescent="0.25">
      <c r="A73" s="3" t="s">
        <v>69</v>
      </c>
      <c r="B73" s="7"/>
      <c r="C73" s="7"/>
      <c r="D73" s="7"/>
      <c r="E73" s="7"/>
      <c r="F73" s="7"/>
      <c r="G73" s="7"/>
      <c r="H73" s="7"/>
      <c r="I73" s="7"/>
      <c r="J73" s="7"/>
      <c r="K73" s="7">
        <v>68.25</v>
      </c>
      <c r="L73" s="7">
        <f t="shared" si="3"/>
        <v>68.25</v>
      </c>
      <c r="M73" s="7"/>
      <c r="N73" s="7"/>
      <c r="O73" s="7"/>
      <c r="P73" s="7"/>
      <c r="Q73" s="7"/>
      <c r="R73" s="7"/>
      <c r="S73" s="7"/>
      <c r="T73" s="7">
        <v>68.25</v>
      </c>
    </row>
    <row r="74" spans="1:20" outlineLevel="1" x14ac:dyDescent="0.25">
      <c r="A74" s="3" t="s">
        <v>70</v>
      </c>
      <c r="B74" s="7"/>
      <c r="C74" s="7">
        <v>51</v>
      </c>
      <c r="D74" s="7"/>
      <c r="E74" s="7"/>
      <c r="F74" s="7"/>
      <c r="G74" s="7"/>
      <c r="H74" s="7"/>
      <c r="I74" s="7"/>
      <c r="J74" s="7"/>
      <c r="K74" s="7"/>
      <c r="L74" s="7">
        <f t="shared" si="3"/>
        <v>51</v>
      </c>
      <c r="M74" s="7"/>
      <c r="N74" s="7"/>
      <c r="O74" s="7"/>
      <c r="P74" s="7"/>
      <c r="Q74" s="7"/>
      <c r="R74" s="7"/>
      <c r="S74" s="7"/>
      <c r="T74" s="7">
        <v>51</v>
      </c>
    </row>
    <row r="75" spans="1:20" outlineLevel="1" x14ac:dyDescent="0.25">
      <c r="A75" s="3" t="s">
        <v>71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>
        <f t="shared" si="3"/>
        <v>0</v>
      </c>
      <c r="M75" s="7"/>
      <c r="N75" s="7"/>
      <c r="O75" s="7"/>
      <c r="P75" s="7">
        <v>3474</v>
      </c>
      <c r="Q75" s="7"/>
      <c r="R75" s="7"/>
      <c r="S75" s="7"/>
      <c r="T75" s="7">
        <v>3474</v>
      </c>
    </row>
    <row r="76" spans="1:20" outlineLevel="1" x14ac:dyDescent="0.25">
      <c r="A76" s="3" t="s">
        <v>72</v>
      </c>
      <c r="B76" s="7"/>
      <c r="C76" s="7"/>
      <c r="D76" s="7"/>
      <c r="E76" s="7"/>
      <c r="F76" s="7"/>
      <c r="G76" s="7"/>
      <c r="H76" s="7"/>
      <c r="I76" s="7"/>
      <c r="J76" s="7"/>
      <c r="K76" s="7">
        <v>186.03</v>
      </c>
      <c r="L76" s="7">
        <f t="shared" si="3"/>
        <v>186.03</v>
      </c>
      <c r="M76" s="7"/>
      <c r="N76" s="7"/>
      <c r="O76" s="7"/>
      <c r="P76" s="7"/>
      <c r="Q76" s="7">
        <v>89.99</v>
      </c>
      <c r="R76" s="7"/>
      <c r="S76" s="7"/>
      <c r="T76" s="7">
        <v>276.02</v>
      </c>
    </row>
    <row r="77" spans="1:20" outlineLevel="1" x14ac:dyDescent="0.25">
      <c r="A77" s="3" t="s">
        <v>73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>
        <f t="shared" si="3"/>
        <v>0</v>
      </c>
      <c r="M77" s="7"/>
      <c r="N77" s="7"/>
      <c r="O77" s="7"/>
      <c r="P77" s="7"/>
      <c r="Q77" s="7">
        <v>51.2</v>
      </c>
      <c r="R77" s="7"/>
      <c r="S77" s="7"/>
      <c r="T77" s="7">
        <v>51.2</v>
      </c>
    </row>
    <row r="78" spans="1:20" outlineLevel="1" x14ac:dyDescent="0.25">
      <c r="A78" s="3" t="s">
        <v>74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>
        <f t="shared" si="3"/>
        <v>0</v>
      </c>
      <c r="M78" s="7"/>
      <c r="N78" s="7"/>
      <c r="O78" s="7"/>
      <c r="P78" s="7"/>
      <c r="Q78" s="7">
        <v>48</v>
      </c>
      <c r="R78" s="7"/>
      <c r="S78" s="7"/>
      <c r="T78" s="7">
        <v>48</v>
      </c>
    </row>
    <row r="79" spans="1:20" outlineLevel="1" x14ac:dyDescent="0.25">
      <c r="A79" s="3" t="s">
        <v>75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>
        <f t="shared" si="3"/>
        <v>0</v>
      </c>
      <c r="M79" s="7"/>
      <c r="N79" s="7"/>
      <c r="O79" s="7"/>
      <c r="P79" s="7"/>
      <c r="Q79" s="7">
        <v>3921.2</v>
      </c>
      <c r="R79" s="7"/>
      <c r="S79" s="7"/>
      <c r="T79" s="7">
        <v>3921.2</v>
      </c>
    </row>
    <row r="80" spans="1:20" outlineLevel="1" x14ac:dyDescent="0.25">
      <c r="A80" s="3" t="s">
        <v>76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>
        <f t="shared" si="3"/>
        <v>0</v>
      </c>
      <c r="M80" s="7"/>
      <c r="N80" s="7"/>
      <c r="O80" s="7"/>
      <c r="P80" s="7">
        <v>150</v>
      </c>
      <c r="Q80" s="7">
        <v>150</v>
      </c>
      <c r="R80" s="7">
        <v>150</v>
      </c>
      <c r="S80" s="7"/>
      <c r="T80" s="7">
        <v>450</v>
      </c>
    </row>
    <row r="81" spans="1:20" outlineLevel="1" x14ac:dyDescent="0.25">
      <c r="A81" s="3" t="s">
        <v>77</v>
      </c>
      <c r="B81" s="7"/>
      <c r="C81" s="7"/>
      <c r="D81" s="7"/>
      <c r="E81" s="7"/>
      <c r="F81" s="7"/>
      <c r="G81" s="7">
        <v>94.16</v>
      </c>
      <c r="H81" s="7"/>
      <c r="I81" s="7"/>
      <c r="J81" s="7"/>
      <c r="K81" s="7">
        <v>342.99</v>
      </c>
      <c r="L81" s="7">
        <f t="shared" si="3"/>
        <v>437.15</v>
      </c>
      <c r="M81" s="7"/>
      <c r="N81" s="7"/>
      <c r="O81" s="7"/>
      <c r="P81" s="7"/>
      <c r="Q81" s="7"/>
      <c r="R81" s="7"/>
      <c r="S81" s="7"/>
      <c r="T81" s="7">
        <v>6703.36</v>
      </c>
    </row>
    <row r="82" spans="1:20" outlineLevel="1" x14ac:dyDescent="0.25">
      <c r="A82" s="3" t="s">
        <v>78</v>
      </c>
      <c r="B82" s="7"/>
      <c r="C82" s="7"/>
      <c r="D82" s="7"/>
      <c r="E82" s="7"/>
      <c r="F82" s="7">
        <v>12.26</v>
      </c>
      <c r="G82" s="7"/>
      <c r="H82" s="7"/>
      <c r="I82" s="7"/>
      <c r="J82" s="7"/>
      <c r="K82" s="7"/>
      <c r="L82" s="7">
        <f t="shared" si="3"/>
        <v>12.26</v>
      </c>
      <c r="M82" s="7"/>
      <c r="N82" s="7"/>
      <c r="O82" s="7"/>
      <c r="P82" s="7"/>
      <c r="Q82" s="7">
        <v>55.81</v>
      </c>
      <c r="R82" s="7"/>
      <c r="S82" s="7"/>
      <c r="T82" s="7">
        <v>68.070000000000007</v>
      </c>
    </row>
    <row r="83" spans="1:20" outlineLevel="1" x14ac:dyDescent="0.25">
      <c r="A83" s="3" t="s">
        <v>79</v>
      </c>
      <c r="B83" s="7"/>
      <c r="C83" s="7"/>
      <c r="D83" s="7">
        <v>40</v>
      </c>
      <c r="E83" s="7"/>
      <c r="F83" s="7"/>
      <c r="G83" s="7"/>
      <c r="H83" s="7"/>
      <c r="I83" s="7"/>
      <c r="J83" s="7"/>
      <c r="K83" s="7"/>
      <c r="L83" s="7">
        <f t="shared" si="3"/>
        <v>40</v>
      </c>
      <c r="M83" s="7"/>
      <c r="N83" s="7"/>
      <c r="O83" s="7"/>
      <c r="P83" s="7"/>
      <c r="Q83" s="7"/>
      <c r="R83" s="7"/>
      <c r="S83" s="7"/>
      <c r="T83" s="7">
        <v>40</v>
      </c>
    </row>
    <row r="84" spans="1:20" outlineLevel="1" x14ac:dyDescent="0.25">
      <c r="A84" s="3" t="s">
        <v>80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>
        <f t="shared" si="3"/>
        <v>0</v>
      </c>
      <c r="M84" s="7"/>
      <c r="N84" s="7"/>
      <c r="O84" s="7"/>
      <c r="P84" s="7">
        <v>3.55</v>
      </c>
      <c r="Q84" s="7">
        <v>3.55</v>
      </c>
      <c r="R84" s="7">
        <v>3.54</v>
      </c>
      <c r="S84" s="7"/>
      <c r="T84" s="7">
        <v>10.64</v>
      </c>
    </row>
    <row r="85" spans="1:20" outlineLevel="1" x14ac:dyDescent="0.25">
      <c r="A85" s="3" t="s">
        <v>81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>
        <f t="shared" si="3"/>
        <v>0</v>
      </c>
      <c r="M85" s="7"/>
      <c r="N85" s="7"/>
      <c r="O85" s="7"/>
      <c r="P85" s="7"/>
      <c r="Q85" s="7">
        <v>1622</v>
      </c>
      <c r="R85" s="7">
        <v>1402</v>
      </c>
      <c r="S85" s="7"/>
      <c r="T85" s="7">
        <v>3024</v>
      </c>
    </row>
    <row r="86" spans="1:20" x14ac:dyDescent="0.25">
      <c r="A86" s="4" t="s">
        <v>82</v>
      </c>
      <c r="B86" s="9">
        <f>SUM(B34:B85)</f>
        <v>0</v>
      </c>
      <c r="C86" s="9">
        <f t="shared" ref="C86:T86" si="4">SUM(C34:C85)</f>
        <v>51</v>
      </c>
      <c r="D86" s="9">
        <f t="shared" si="4"/>
        <v>312.01</v>
      </c>
      <c r="E86" s="9">
        <f t="shared" si="4"/>
        <v>301.60000000000002</v>
      </c>
      <c r="F86" s="9">
        <f t="shared" si="4"/>
        <v>237.26</v>
      </c>
      <c r="G86" s="9">
        <f t="shared" si="4"/>
        <v>6871.21</v>
      </c>
      <c r="H86" s="9">
        <f t="shared" si="4"/>
        <v>598.77</v>
      </c>
      <c r="I86" s="9">
        <f t="shared" si="4"/>
        <v>230</v>
      </c>
      <c r="J86" s="9">
        <f t="shared" si="4"/>
        <v>8031.7800000000007</v>
      </c>
      <c r="K86" s="9">
        <f t="shared" si="4"/>
        <v>25012.880000000001</v>
      </c>
      <c r="L86" s="9">
        <f t="shared" si="4"/>
        <v>41646.51</v>
      </c>
      <c r="M86" s="9">
        <f t="shared" si="4"/>
        <v>446.74</v>
      </c>
      <c r="N86" s="9">
        <f t="shared" si="4"/>
        <v>0</v>
      </c>
      <c r="O86" s="9">
        <f t="shared" si="4"/>
        <v>0</v>
      </c>
      <c r="P86" s="9">
        <f t="shared" si="4"/>
        <v>6571.9500000000016</v>
      </c>
      <c r="Q86" s="9">
        <f t="shared" si="4"/>
        <v>8058.42</v>
      </c>
      <c r="R86" s="9">
        <f t="shared" si="4"/>
        <v>3954.78</v>
      </c>
      <c r="S86" s="9">
        <f t="shared" si="4"/>
        <v>0</v>
      </c>
      <c r="T86" s="9">
        <f t="shared" si="4"/>
        <v>60678.400000000001</v>
      </c>
    </row>
    <row r="87" spans="1:20" x14ac:dyDescent="0.25">
      <c r="A87" s="10" t="s">
        <v>109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s="12" customFormat="1" ht="15" customHeight="1" x14ac:dyDescent="0.2">
      <c r="A88" s="2" t="s">
        <v>108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>
        <f>-1838.15</f>
        <v>-1838.15</v>
      </c>
      <c r="M88" s="13">
        <f>-196.31</f>
        <v>-196.31</v>
      </c>
      <c r="N88" s="13"/>
      <c r="O88" s="13"/>
      <c r="P88" s="13">
        <f>-706.83</f>
        <v>-706.83</v>
      </c>
      <c r="Q88" s="13">
        <f>-590.38</f>
        <v>-590.38</v>
      </c>
      <c r="R88" s="13">
        <f>-312.85</f>
        <v>-312.85000000000002</v>
      </c>
      <c r="S88" s="13"/>
      <c r="T88" s="13">
        <f>SUM(B88:S88)</f>
        <v>-3644.52</v>
      </c>
    </row>
    <row r="89" spans="1:20" x14ac:dyDescent="0.25">
      <c r="A89" s="4" t="s">
        <v>86</v>
      </c>
      <c r="B89" s="14">
        <f>B86+B88</f>
        <v>0</v>
      </c>
      <c r="C89" s="14">
        <f t="shared" ref="C89:T89" si="5">C86+C88</f>
        <v>51</v>
      </c>
      <c r="D89" s="14">
        <f t="shared" si="5"/>
        <v>312.01</v>
      </c>
      <c r="E89" s="14">
        <f t="shared" si="5"/>
        <v>301.60000000000002</v>
      </c>
      <c r="F89" s="14">
        <f t="shared" si="5"/>
        <v>237.26</v>
      </c>
      <c r="G89" s="14">
        <f t="shared" si="5"/>
        <v>6871.21</v>
      </c>
      <c r="H89" s="14">
        <f t="shared" si="5"/>
        <v>598.77</v>
      </c>
      <c r="I89" s="14">
        <f t="shared" si="5"/>
        <v>230</v>
      </c>
      <c r="J89" s="14">
        <f t="shared" si="5"/>
        <v>8031.7800000000007</v>
      </c>
      <c r="K89" s="14">
        <f t="shared" si="5"/>
        <v>25012.880000000001</v>
      </c>
      <c r="L89" s="14">
        <f t="shared" si="5"/>
        <v>39808.36</v>
      </c>
      <c r="M89" s="14">
        <f t="shared" si="5"/>
        <v>250.43</v>
      </c>
      <c r="N89" s="14">
        <f t="shared" si="5"/>
        <v>0</v>
      </c>
      <c r="O89" s="14">
        <f t="shared" si="5"/>
        <v>0</v>
      </c>
      <c r="P89" s="14">
        <f t="shared" si="5"/>
        <v>5865.1200000000017</v>
      </c>
      <c r="Q89" s="14">
        <f t="shared" si="5"/>
        <v>7468.04</v>
      </c>
      <c r="R89" s="14">
        <f t="shared" si="5"/>
        <v>3641.9300000000003</v>
      </c>
      <c r="S89" s="14">
        <f t="shared" si="5"/>
        <v>0</v>
      </c>
      <c r="T89" s="14">
        <f t="shared" si="5"/>
        <v>57033.880000000005</v>
      </c>
    </row>
    <row r="90" spans="1:20" x14ac:dyDescent="0.25">
      <c r="A90" s="4" t="s">
        <v>83</v>
      </c>
      <c r="B90" s="9">
        <f>B32-B89</f>
        <v>7157.84</v>
      </c>
      <c r="C90" s="9">
        <f t="shared" ref="C90:T90" si="6">C32-C89</f>
        <v>-51</v>
      </c>
      <c r="D90" s="9">
        <f t="shared" si="6"/>
        <v>-72.009999999999991</v>
      </c>
      <c r="E90" s="9">
        <f t="shared" si="6"/>
        <v>-126.60000000000002</v>
      </c>
      <c r="F90" s="9">
        <f t="shared" si="6"/>
        <v>-237.26</v>
      </c>
      <c r="G90" s="9">
        <f t="shared" si="6"/>
        <v>-6871.21</v>
      </c>
      <c r="H90" s="9">
        <f t="shared" si="6"/>
        <v>-598.77</v>
      </c>
      <c r="I90" s="9">
        <f t="shared" si="6"/>
        <v>-230</v>
      </c>
      <c r="J90" s="9">
        <f t="shared" si="6"/>
        <v>-8031.7800000000007</v>
      </c>
      <c r="K90" s="9">
        <f t="shared" si="6"/>
        <v>-25012.880000000001</v>
      </c>
      <c r="L90" s="9">
        <f t="shared" si="6"/>
        <v>-32235.52</v>
      </c>
      <c r="M90" s="9">
        <f t="shared" si="6"/>
        <v>1647.8999999999999</v>
      </c>
      <c r="N90" s="9">
        <f t="shared" si="6"/>
        <v>1622</v>
      </c>
      <c r="O90" s="9">
        <f t="shared" si="6"/>
        <v>1402</v>
      </c>
      <c r="P90" s="9">
        <f t="shared" si="6"/>
        <v>2687.4099999999989</v>
      </c>
      <c r="Q90" s="9">
        <f t="shared" si="6"/>
        <v>-1040.7200000000003</v>
      </c>
      <c r="R90" s="9">
        <f t="shared" si="6"/>
        <v>-1169.4900000000002</v>
      </c>
      <c r="S90" s="9">
        <f t="shared" si="6"/>
        <v>300</v>
      </c>
      <c r="T90" s="9">
        <f t="shared" si="6"/>
        <v>-26786.420000000002</v>
      </c>
    </row>
    <row r="93" spans="1:20" x14ac:dyDescent="0.25">
      <c r="A93" s="15" t="s">
        <v>107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</sheetData>
  <mergeCells count="1">
    <mergeCell ref="A93:T93"/>
  </mergeCells>
  <pageMargins left="0.25" right="0.25" top="0.75" bottom="0.5" header="0.3" footer="0.3"/>
  <pageSetup paperSize="5" scale="80" fitToHeight="0" orientation="landscape" r:id="rId1"/>
  <headerFooter>
    <oddHeader>&amp;C&amp;"-,Bold"&amp;14Profit and Loss by Class&amp;12
City of Uniontown
April 2025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Uniontown City</cp:lastModifiedBy>
  <cp:lastPrinted>2025-05-09T19:45:33Z</cp:lastPrinted>
  <dcterms:created xsi:type="dcterms:W3CDTF">2022-03-24T08:55:57Z</dcterms:created>
  <dcterms:modified xsi:type="dcterms:W3CDTF">2025-05-09T19:46:30Z</dcterms:modified>
  <cp:category/>
</cp:coreProperties>
</file>